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1360" windowHeight="13740" tabRatio="500" activeTab="0"/>
  </bookViews>
  <sheets>
    <sheet name="downloads" sheetId="1" r:id="rId1"/>
    <sheet name="FY09" sheetId="2" r:id="rId2"/>
    <sheet name="Q4FY09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<sst xmlns="http://schemas.openxmlformats.org/spreadsheetml/2006/main" count="82" uniqueCount="41">
  <si>
    <t>start-date</t>
  </si>
  <si>
    <t>end-date</t>
  </si>
  <si>
    <t>vla-pub-files</t>
  </si>
  <si>
    <t>vla-pub-bytes</t>
  </si>
  <si>
    <t>vla-priv-files</t>
  </si>
  <si>
    <t>vla-priv-bytes</t>
  </si>
  <si>
    <t>vlba-pub-files</t>
  </si>
  <si>
    <t>vlba-pub-bytes</t>
  </si>
  <si>
    <t>vlba-priv-files</t>
  </si>
  <si>
    <t>vlba-priv-bytes</t>
  </si>
  <si>
    <t>files</t>
  </si>
  <si>
    <t>MB</t>
  </si>
  <si>
    <t>VLA Public</t>
  </si>
  <si>
    <t>VLA Private</t>
  </si>
  <si>
    <t>VLBA Public</t>
  </si>
  <si>
    <t>VLBA Private</t>
  </si>
  <si>
    <t>VLA</t>
  </si>
  <si>
    <t>VLBA</t>
  </si>
  <si>
    <t># of Files</t>
  </si>
  <si>
    <t>Data Volume (GB)</t>
  </si>
  <si>
    <t>Proprietary</t>
  </si>
  <si>
    <t>Public</t>
  </si>
  <si>
    <t>Total</t>
  </si>
  <si>
    <t xml:space="preserve">Proprietary </t>
  </si>
  <si>
    <t>Pipeline Images</t>
  </si>
  <si>
    <t>Grand 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</si>
  <si>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</si>
  <si>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</si>
  <si>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</si>
  <si>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</si>
  <si>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</si>
  <si>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</si>
  <si>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</si>
  <si>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</si>
  <si>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</si>
  <si>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</si>
  <si>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</si>
  <si>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</si>
  <si>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VLA MB</t>
  </si>
  <si>
    <t>VLBA MB</t>
  </si>
  <si>
    <t>FY 2009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</si>
</sst>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4" fillId="0" borderId="13" xfId="0" applyFont="1" applyBorder="1" applyAlignment="1">
      <alignment/>
    </xf>
    <xf numFmtId="0" fontId="46" fillId="0" borderId="13" xfId="0" applyFont="1" applyBorder="1" applyAlignment="1">
      <alignment horizontal="left" indent="1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44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0" xfId="0" applyBorder="1" applyAlignment="1">
      <alignment/>
    </xf>
    <xf numFmtId="0" fontId="2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65" fontId="0" fillId="0" borderId="0" xfId="0" applyNumberFormat="1" applyAlignment="1">
      <alignment/>
    </xf>
    <xf numFmtId="165" fontId="44" fillId="0" borderId="12" xfId="0" applyNumberFormat="1" applyFont="1" applyBorder="1" applyAlignment="1">
      <alignment horizontal="center" wrapText="1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44" fillId="0" borderId="14" xfId="0" applyNumberFormat="1" applyFont="1" applyBorder="1" applyAlignment="1">
      <alignment horizontal="center"/>
    </xf>
    <xf numFmtId="165" fontId="44" fillId="0" borderId="16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Archive Data Downloaded in FY 2009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72"/>
          <c:w val="0.766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downloads!$K$55</c:f>
              <c:strCache>
                <c:ptCount val="1"/>
                <c:pt idx="0">
                  <c:v>VLA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downloads!$B$56:$B$67</c:f>
              <c:strCache/>
            </c:strRef>
          </c:cat>
          <c:val>
            <c:numRef>
              <c:f>downloads!$K$56:$K$67</c:f>
              <c:numCache/>
            </c:numRef>
          </c:val>
          <c:smooth val="0"/>
        </c:ser>
        <c:ser>
          <c:idx val="1"/>
          <c:order val="1"/>
          <c:tx>
            <c:strRef>
              <c:f>downloads!$L$55</c:f>
              <c:strCache>
                <c:ptCount val="1"/>
                <c:pt idx="0">
                  <c:v>VLBA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downloads!$B$56:$B$67</c:f>
              <c:strCache/>
            </c:strRef>
          </c:cat>
          <c:val>
            <c:numRef>
              <c:f>downloads!$L$56:$L$67</c:f>
              <c:numCache/>
            </c:numRef>
          </c:val>
          <c:smooth val="0"/>
        </c:ser>
        <c:marker val="1"/>
        <c:axId val="64287583"/>
        <c:axId val="41717336"/>
      </c:line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17336"/>
        <c:crosses val="autoZero"/>
        <c:auto val="1"/>
        <c:lblOffset val="100"/>
        <c:tickLblSkip val="1"/>
        <c:noMultiLvlLbl val="0"/>
      </c:catAx>
      <c:valAx>
        <c:axId val="41717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87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865"/>
          <c:w val="0.136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125"/>
          <c:w val="0.7195"/>
          <c:h val="0.9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downloads!$D$55</c:f>
              <c:strCache>
                <c:ptCount val="1"/>
                <c:pt idx="0">
                  <c:v>VLA Public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downloads!$D$56:$D$67</c:f>
              <c:numCache/>
            </c:numRef>
          </c:val>
        </c:ser>
        <c:ser>
          <c:idx val="1"/>
          <c:order val="1"/>
          <c:tx>
            <c:strRef>
              <c:f>downloads!$F$55</c:f>
              <c:strCache>
                <c:ptCount val="1"/>
                <c:pt idx="0">
                  <c:v>VLA 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downloads!$F$56:$F$67</c:f>
              <c:numCache/>
            </c:numRef>
          </c:val>
        </c:ser>
        <c:ser>
          <c:idx val="2"/>
          <c:order val="2"/>
          <c:tx>
            <c:strRef>
              <c:f>downloads!$H$55</c:f>
              <c:strCache>
                <c:ptCount val="1"/>
                <c:pt idx="0">
                  <c:v>VLBA Public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downloads!$H$56:$H$67</c:f>
              <c:numCache/>
            </c:numRef>
          </c:val>
        </c:ser>
        <c:ser>
          <c:idx val="3"/>
          <c:order val="3"/>
          <c:tx>
            <c:strRef>
              <c:f>downloads!$J$55</c:f>
              <c:strCache>
                <c:ptCount val="1"/>
                <c:pt idx="0">
                  <c:v>VLBA Private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downloads!$J$56:$J$67</c:f>
              <c:numCache/>
            </c:numRef>
          </c:val>
        </c:ser>
        <c:overlap val="100"/>
        <c:axId val="39911705"/>
        <c:axId val="23661026"/>
      </c:bar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1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33975"/>
          <c:w val="0.18175"/>
          <c:h val="0.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3125"/>
          <c:w val="0.714"/>
          <c:h val="0.9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downloads!$C$55</c:f>
              <c:strCache>
                <c:ptCount val="1"/>
                <c:pt idx="0">
                  <c:v>VLA Public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downloads!$C$56:$C$67</c:f>
              <c:numCache/>
            </c:numRef>
          </c:val>
        </c:ser>
        <c:ser>
          <c:idx val="1"/>
          <c:order val="1"/>
          <c:tx>
            <c:strRef>
              <c:f>downloads!$E$55</c:f>
              <c:strCache>
                <c:ptCount val="1"/>
                <c:pt idx="0">
                  <c:v>VLA Private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downloads!$E$56:$E$67</c:f>
              <c:numCache/>
            </c:numRef>
          </c:val>
        </c:ser>
        <c:ser>
          <c:idx val="2"/>
          <c:order val="2"/>
          <c:tx>
            <c:strRef>
              <c:f>downloads!$G$55</c:f>
              <c:strCache>
                <c:ptCount val="1"/>
                <c:pt idx="0">
                  <c:v>VLBA Public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downloads!$G$56:$G$67</c:f>
              <c:numCache/>
            </c:numRef>
          </c:val>
        </c:ser>
        <c:ser>
          <c:idx val="3"/>
          <c:order val="3"/>
          <c:tx>
            <c:strRef>
              <c:f>downloads!$I$55</c:f>
              <c:strCache>
                <c:ptCount val="1"/>
                <c:pt idx="0">
                  <c:v>VLBA Private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downloads!$B$56:$B$67</c:f>
              <c:strCache/>
            </c:strRef>
          </c:cat>
          <c:val>
            <c:numRef>
              <c:f>downloads!$I$56:$I$67</c:f>
              <c:numCache/>
            </c:numRef>
          </c:val>
        </c:ser>
        <c:overlap val="100"/>
        <c:axId val="11622643"/>
        <c:axId val="37494924"/>
      </c:bar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Files Requested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2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341"/>
          <c:w val="0.185"/>
          <c:h val="0.3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975"/>
          <c:w val="0.752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'[1]q3fy09-vlaarchivestats'!$B$20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('[1]q3fy09-vlaarchivestats'!$C$20,'[1]q3fy09-vlaarchivestats'!$E$20,'[1]q3fy09-vlaarchivestats'!$G$20,'[1]q3fy09-vlaarchivestats'!$I$20)</c:f>
              <c:numCache>
                <c:ptCount val="4"/>
                <c:pt idx="0">
                  <c:v>2675</c:v>
                </c:pt>
                <c:pt idx="1">
                  <c:v>157</c:v>
                </c:pt>
                <c:pt idx="2">
                  <c:v>608</c:v>
                </c:pt>
                <c:pt idx="3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'[1]q3fy09-vlaarchivestats'!$B$21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('[1]q3fy09-vlaarchivestats'!$C$21,'[1]q3fy09-vlaarchivestats'!$E$21,'[1]q3fy09-vlaarchivestats'!$G$21,'[1]q3fy09-vlaarchivestats'!$I$21)</c:f>
              <c:numCache>
                <c:ptCount val="4"/>
                <c:pt idx="0">
                  <c:v>3011</c:v>
                </c:pt>
                <c:pt idx="1">
                  <c:v>152</c:v>
                </c:pt>
                <c:pt idx="2">
                  <c:v>410</c:v>
                </c:pt>
                <c:pt idx="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'[1]q3fy09-vlaarchivestats'!$B$22</c:f>
              <c:strCache>
                <c:ptCount val="1"/>
                <c:pt idx="0">
                  <c:v>June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('[1]q3fy09-vlaarchivestats'!$C$22,'[1]q3fy09-vlaarchivestats'!$E$22,'[1]q3fy09-vlaarchivestats'!$G$22,'[1]q3fy09-vlaarchivestats'!$I$22)</c:f>
              <c:numCache>
                <c:ptCount val="4"/>
                <c:pt idx="0">
                  <c:v>3773</c:v>
                </c:pt>
                <c:pt idx="1">
                  <c:v>460</c:v>
                </c:pt>
                <c:pt idx="2">
                  <c:v>927</c:v>
                </c:pt>
                <c:pt idx="3">
                  <c:v>131</c:v>
                </c:pt>
              </c:numCache>
            </c:numRef>
          </c:val>
          <c:smooth val="0"/>
        </c:ser>
        <c:marker val="1"/>
        <c:axId val="1909997"/>
        <c:axId val="17189974"/>
      </c:line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9974"/>
        <c:crosses val="autoZero"/>
        <c:auto val="1"/>
        <c:lblOffset val="100"/>
        <c:tickLblSkip val="1"/>
        <c:noMultiLvlLbl val="0"/>
      </c:catAx>
      <c:valAx>
        <c:axId val="1718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Files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125"/>
          <c:w val="0.154"/>
          <c:h val="0.2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58"/>
          <c:w val="0.763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'[1]q3fy09-vlaarchivestats'!$B$20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('[1]q3fy09-vlaarchivestats'!$D$20,'[1]q3fy09-vlaarchivestats'!$F$20,'[1]q3fy09-vlaarchivestats'!$H$20,'[1]q3fy09-vlaarchivestats'!$J$20)</c:f>
              <c:numCache>
                <c:ptCount val="4"/>
                <c:pt idx="0">
                  <c:v>725.030043</c:v>
                </c:pt>
                <c:pt idx="1">
                  <c:v>43.331082</c:v>
                </c:pt>
                <c:pt idx="2">
                  <c:v>292.212608</c:v>
                </c:pt>
                <c:pt idx="3">
                  <c:v>51.902208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'[1]q3fy09-vlaarchivestats'!$B$21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('[1]q3fy09-vlaarchivestats'!$D$21,'[1]q3fy09-vlaarchivestats'!$F$21,'[1]q3fy09-vlaarchivestats'!$H$21,'[1]q3fy09-vlaarchivestats'!$J$21)</c:f>
              <c:numCache>
                <c:ptCount val="4"/>
                <c:pt idx="0">
                  <c:v>742.785587</c:v>
                </c:pt>
                <c:pt idx="1">
                  <c:v>44.512973</c:v>
                </c:pt>
                <c:pt idx="2">
                  <c:v>303.898064</c:v>
                </c:pt>
                <c:pt idx="3">
                  <c:v>39.997184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'[1]q3fy09-vlaarchivestats'!$B$22</c:f>
              <c:strCache>
                <c:ptCount val="1"/>
                <c:pt idx="0">
                  <c:v>June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('[1]q3fy09-vlaarchivestats'!$D$22,'[1]q3fy09-vlaarchivestats'!$F$22,'[1]q3fy09-vlaarchivestats'!$H$22,'[1]q3fy09-vlaarchivestats'!$J$22)</c:f>
              <c:numCache>
                <c:ptCount val="4"/>
                <c:pt idx="0">
                  <c:v>718.587757</c:v>
                </c:pt>
                <c:pt idx="1">
                  <c:v>36.361564</c:v>
                </c:pt>
                <c:pt idx="2">
                  <c:v>315.868464</c:v>
                </c:pt>
                <c:pt idx="3">
                  <c:v>58.697412</c:v>
                </c:pt>
              </c:numCache>
            </c:numRef>
          </c:val>
          <c:smooth val="0"/>
        </c:ser>
        <c:marker val="1"/>
        <c:axId val="20492039"/>
        <c:axId val="50210624"/>
      </c:line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10624"/>
        <c:crosses val="autoZero"/>
        <c:auto val="1"/>
        <c:lblOffset val="100"/>
        <c:tickLblSkip val="1"/>
        <c:noMultiLvlLbl val="0"/>
      </c:catAx>
      <c:valAx>
        <c:axId val="50210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35575"/>
          <c:w val="0.1425"/>
          <c:h val="0.2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Archive Data Downloaded in FY09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32"/>
          <c:w val="0.774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'[1]q3fy09-vlaarchivestats'!$K$19</c:f>
              <c:strCache>
                <c:ptCount val="1"/>
                <c:pt idx="0">
                  <c:v>VLA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'[1]q3fy09-vlaarchivestats'!$B$20:$B$22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'[1]q3fy09-vlaarchivestats'!$K$20:$K$22</c:f>
              <c:numCache>
                <c:ptCount val="3"/>
                <c:pt idx="0">
                  <c:v>768.361125</c:v>
                </c:pt>
                <c:pt idx="1">
                  <c:v>787.29856</c:v>
                </c:pt>
                <c:pt idx="2">
                  <c:v>754.949321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'[1]q3fy09-vlaarchivestats'!$L$19</c:f>
              <c:strCache>
                <c:ptCount val="1"/>
                <c:pt idx="0">
                  <c:v>VLBA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'[1]q3fy09-vlaarchivestats'!$B$20:$B$22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'[1]q3fy09-vlaarchivestats'!$L$20:$L$22</c:f>
              <c:numCache>
                <c:ptCount val="3"/>
                <c:pt idx="0">
                  <c:v>344.114816</c:v>
                </c:pt>
                <c:pt idx="1">
                  <c:v>343.895248</c:v>
                </c:pt>
                <c:pt idx="2">
                  <c:v>374.565876</c:v>
                </c:pt>
              </c:numCache>
            </c:numRef>
          </c:val>
          <c:smooth val="0"/>
        </c:ser>
        <c:marker val="1"/>
        <c:axId val="49242433"/>
        <c:axId val="40528714"/>
      </c:line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2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605"/>
          <c:w val="0.139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975"/>
          <c:w val="0.752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'[1]q3fy09-vlaarchivestats'!$B$20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('[1]q3fy09-vlaarchivestats'!$C$20,'[1]q3fy09-vlaarchivestats'!$E$20,'[1]q3fy09-vlaarchivestats'!$G$20,'[1]q3fy09-vlaarchivestats'!$I$20)</c:f>
              <c:numCache>
                <c:ptCount val="4"/>
                <c:pt idx="0">
                  <c:v>2675</c:v>
                </c:pt>
                <c:pt idx="1">
                  <c:v>157</c:v>
                </c:pt>
                <c:pt idx="2">
                  <c:v>608</c:v>
                </c:pt>
                <c:pt idx="3">
                  <c:v>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'[1]q3fy09-vlaarchivestats'!$B$21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('[1]q3fy09-vlaarchivestats'!$C$21,'[1]q3fy09-vlaarchivestats'!$E$21,'[1]q3fy09-vlaarchivestats'!$G$21,'[1]q3fy09-vlaarchivestats'!$I$21)</c:f>
              <c:numCache>
                <c:ptCount val="4"/>
                <c:pt idx="0">
                  <c:v>3011</c:v>
                </c:pt>
                <c:pt idx="1">
                  <c:v>152</c:v>
                </c:pt>
                <c:pt idx="2">
                  <c:v>410</c:v>
                </c:pt>
                <c:pt idx="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'[1]q3fy09-vlaarchivestats'!$B$22</c:f>
              <c:strCache>
                <c:ptCount val="1"/>
                <c:pt idx="0">
                  <c:v>June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('[1]q3fy09-vlaarchivestats'!$C$19,'[1]q3fy09-vlaarchivestats'!$E$19,'[1]q3fy09-vlaarchivestats'!$G$19,'[1]q3fy09-vlaarchivestats'!$I$19)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('[1]q3fy09-vlaarchivestats'!$C$22,'[1]q3fy09-vlaarchivestats'!$E$22,'[1]q3fy09-vlaarchivestats'!$G$22,'[1]q3fy09-vlaarchivestats'!$I$22)</c:f>
              <c:numCache>
                <c:ptCount val="4"/>
                <c:pt idx="0">
                  <c:v>3773</c:v>
                </c:pt>
                <c:pt idx="1">
                  <c:v>460</c:v>
                </c:pt>
                <c:pt idx="2">
                  <c:v>927</c:v>
                </c:pt>
                <c:pt idx="3">
                  <c:v>131</c:v>
                </c:pt>
              </c:numCache>
            </c:numRef>
          </c:val>
          <c:smooth val="0"/>
        </c:ser>
        <c:marker val="1"/>
        <c:axId val="29214107"/>
        <c:axId val="61600372"/>
      </c:line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00372"/>
        <c:crosses val="autoZero"/>
        <c:auto val="1"/>
        <c:lblOffset val="100"/>
        <c:tickLblSkip val="1"/>
        <c:noMultiLvlLbl val="0"/>
      </c:catAx>
      <c:valAx>
        <c:axId val="6160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Files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4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6125"/>
          <c:w val="0.154"/>
          <c:h val="0.2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58"/>
          <c:w val="0.763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'[1]q3fy09-vlaarchivestats'!$B$20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('[1]q3fy09-vlaarchivestats'!$D$20,'[1]q3fy09-vlaarchivestats'!$F$20,'[1]q3fy09-vlaarchivestats'!$H$20,'[1]q3fy09-vlaarchivestats'!$J$20)</c:f>
              <c:numCache>
                <c:ptCount val="4"/>
                <c:pt idx="0">
                  <c:v>725.030043</c:v>
                </c:pt>
                <c:pt idx="1">
                  <c:v>43.331082</c:v>
                </c:pt>
                <c:pt idx="2">
                  <c:v>292.212608</c:v>
                </c:pt>
                <c:pt idx="3">
                  <c:v>51.902208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'[1]q3fy09-vlaarchivestats'!$B$21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('[1]q3fy09-vlaarchivestats'!$D$21,'[1]q3fy09-vlaarchivestats'!$F$21,'[1]q3fy09-vlaarchivestats'!$H$21,'[1]q3fy09-vlaarchivestats'!$J$21)</c:f>
              <c:numCache>
                <c:ptCount val="4"/>
                <c:pt idx="0">
                  <c:v>742.785587</c:v>
                </c:pt>
                <c:pt idx="1">
                  <c:v>44.512973</c:v>
                </c:pt>
                <c:pt idx="2">
                  <c:v>303.898064</c:v>
                </c:pt>
                <c:pt idx="3">
                  <c:v>39.997184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'[1]q3fy09-vlaarchivestats'!$B$22</c:f>
              <c:strCache>
                <c:ptCount val="1"/>
                <c:pt idx="0">
                  <c:v>June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('[1]q3fy09-vlaarchivestats'!$D$19,'[1]q3fy09-vlaarchivestats'!$F$19,'[1]q3fy09-vlaarchivestats'!$H$19,'[1]q3fy09-vlaarchivestats'!$J$19)</c:f>
              <c:strCache>
                <c:ptCount val="4"/>
                <c:pt idx="0">
                  <c:v>VLA Public</c:v>
                </c:pt>
                <c:pt idx="1">
                  <c:v>VLA Private</c:v>
                </c:pt>
                <c:pt idx="2">
                  <c:v>VLBA Public</c:v>
                </c:pt>
                <c:pt idx="3">
                  <c:v>VLBA Private</c:v>
                </c:pt>
              </c:strCache>
            </c:strRef>
          </c:cat>
          <c:val>
            <c:numRef>
              <c:f>('[1]q3fy09-vlaarchivestats'!$D$22,'[1]q3fy09-vlaarchivestats'!$F$22,'[1]q3fy09-vlaarchivestats'!$H$22,'[1]q3fy09-vlaarchivestats'!$J$22)</c:f>
              <c:numCache>
                <c:ptCount val="4"/>
                <c:pt idx="0">
                  <c:v>718.587757</c:v>
                </c:pt>
                <c:pt idx="1">
                  <c:v>36.361564</c:v>
                </c:pt>
                <c:pt idx="2">
                  <c:v>315.868464</c:v>
                </c:pt>
                <c:pt idx="3">
                  <c:v>58.697412</c:v>
                </c:pt>
              </c:numCache>
            </c:numRef>
          </c:val>
          <c:smooth val="0"/>
        </c:ser>
        <c:marker val="1"/>
        <c:axId val="17532437"/>
        <c:axId val="23574206"/>
      </c:lineChart>
      <c:catAx>
        <c:axId val="17532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4206"/>
        <c:crosses val="autoZero"/>
        <c:auto val="1"/>
        <c:lblOffset val="100"/>
        <c:tickLblSkip val="1"/>
        <c:noMultiLvlLbl val="0"/>
      </c:catAx>
      <c:valAx>
        <c:axId val="23574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2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35575"/>
          <c:w val="0.1425"/>
          <c:h val="0.2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Archive Data Downloaded in Q4FY09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32"/>
          <c:w val="0.774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'[1]q3fy09-vlaarchivestats'!$K$19</c:f>
              <c:strCache>
                <c:ptCount val="1"/>
                <c:pt idx="0">
                  <c:v>VLA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'[1]q3fy09-vlaarchivestats'!$B$20:$B$22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'[1]q3fy09-vlaarchivestats'!$K$20:$K$22</c:f>
              <c:numCache>
                <c:ptCount val="3"/>
                <c:pt idx="0">
                  <c:v>768.361125</c:v>
                </c:pt>
                <c:pt idx="1">
                  <c:v>787.29856</c:v>
                </c:pt>
                <c:pt idx="2">
                  <c:v>754.949321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'[1]q3fy09-vlaarchivestats'!$L$19</c:f>
              <c:strCache>
                <c:ptCount val="1"/>
                <c:pt idx="0">
                  <c:v>VLBA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'[1]q3fy09-vlaarchivestats'!$B$20:$B$22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'[1]q3fy09-vlaarchivestats'!$L$20:$L$22</c:f>
              <c:numCache>
                <c:ptCount val="3"/>
                <c:pt idx="0">
                  <c:v>344.114816</c:v>
                </c:pt>
                <c:pt idx="1">
                  <c:v>343.895248</c:v>
                </c:pt>
                <c:pt idx="2">
                  <c:v>374.565876</c:v>
                </c:pt>
              </c:numCache>
            </c:numRef>
          </c:val>
          <c:smooth val="0"/>
        </c:ser>
        <c:marker val="1"/>
        <c:axId val="10841263"/>
        <c:axId val="30462504"/>
      </c:lineChart>
      <c:catAx>
        <c:axId val="1084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2504"/>
        <c:crosses val="autoZero"/>
        <c:auto val="1"/>
        <c:lblOffset val="100"/>
        <c:tickLblSkip val="1"/>
        <c:noMultiLvlLbl val="0"/>
      </c:catAx>
      <c:valAx>
        <c:axId val="3046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MB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605"/>
          <c:w val="0.139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6</xdr:col>
      <xdr:colOff>495300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676275" y="0"/>
        <a:ext cx="4848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14</xdr:row>
      <xdr:rowOff>0</xdr:rowOff>
    </xdr:from>
    <xdr:to>
      <xdr:col>6</xdr:col>
      <xdr:colOff>495300</xdr:colOff>
      <xdr:row>32</xdr:row>
      <xdr:rowOff>114300</xdr:rowOff>
    </xdr:to>
    <xdr:graphicFrame>
      <xdr:nvGraphicFramePr>
        <xdr:cNvPr id="2" name="Chart 3"/>
        <xdr:cNvGraphicFramePr/>
      </xdr:nvGraphicFramePr>
      <xdr:xfrm>
        <a:off x="676275" y="2905125"/>
        <a:ext cx="48482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14</xdr:row>
      <xdr:rowOff>0</xdr:rowOff>
    </xdr:from>
    <xdr:to>
      <xdr:col>12</xdr:col>
      <xdr:colOff>76200</xdr:colOff>
      <xdr:row>32</xdr:row>
      <xdr:rowOff>114300</xdr:rowOff>
    </xdr:to>
    <xdr:graphicFrame>
      <xdr:nvGraphicFramePr>
        <xdr:cNvPr id="3" name="Chart 4"/>
        <xdr:cNvGraphicFramePr/>
      </xdr:nvGraphicFramePr>
      <xdr:xfrm>
        <a:off x="5514975" y="2905125"/>
        <a:ext cx="47720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18</xdr:row>
      <xdr:rowOff>123825</xdr:rowOff>
    </xdr:from>
    <xdr:to>
      <xdr:col>5</xdr:col>
      <xdr:colOff>114300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504825" y="3467100"/>
        <a:ext cx="4105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19</xdr:row>
      <xdr:rowOff>28575</xdr:rowOff>
    </xdr:from>
    <xdr:to>
      <xdr:col>10</xdr:col>
      <xdr:colOff>542925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800600" y="3533775"/>
        <a:ext cx="44291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0</xdr:row>
      <xdr:rowOff>142875</xdr:rowOff>
    </xdr:from>
    <xdr:to>
      <xdr:col>10</xdr:col>
      <xdr:colOff>104775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4048125" y="142875"/>
        <a:ext cx="47434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18</xdr:row>
      <xdr:rowOff>123825</xdr:rowOff>
    </xdr:from>
    <xdr:to>
      <xdr:col>5</xdr:col>
      <xdr:colOff>114300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504825" y="3467100"/>
        <a:ext cx="4105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19</xdr:row>
      <xdr:rowOff>28575</xdr:rowOff>
    </xdr:from>
    <xdr:to>
      <xdr:col>10</xdr:col>
      <xdr:colOff>542925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4800600" y="3533775"/>
        <a:ext cx="44291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0</xdr:row>
      <xdr:rowOff>142875</xdr:rowOff>
    </xdr:from>
    <xdr:to>
      <xdr:col>10</xdr:col>
      <xdr:colOff>104775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4048125" y="142875"/>
        <a:ext cx="47434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ole\Documents\Downloads\Downloads\Q3FY09-vlaarchive-s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cole\Documents\Downloads\Q3FY09-vlaarchive-stats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3fy09-vlaarchivestats"/>
    </sheetNames>
    <sheetDataSet>
      <sheetData sheetId="0">
        <row r="19">
          <cell r="C19" t="str">
            <v>VLA Public</v>
          </cell>
          <cell r="D19" t="str">
            <v>VLA Public</v>
          </cell>
          <cell r="E19" t="str">
            <v>VLA Private</v>
          </cell>
          <cell r="F19" t="str">
            <v>VLA Private</v>
          </cell>
          <cell r="G19" t="str">
            <v>VLBA Public</v>
          </cell>
          <cell r="H19" t="str">
            <v>VLBA Public</v>
          </cell>
          <cell r="I19" t="str">
            <v>VLBA Private</v>
          </cell>
          <cell r="J19" t="str">
            <v>VLBA Private</v>
          </cell>
          <cell r="K19" t="str">
            <v>VLA</v>
          </cell>
          <cell r="L19" t="str">
            <v>VLBA</v>
          </cell>
        </row>
        <row r="20">
          <cell r="B20" t="str">
            <v>April</v>
          </cell>
          <cell r="C20">
            <v>2675</v>
          </cell>
          <cell r="D20">
            <v>725.030043</v>
          </cell>
          <cell r="E20">
            <v>157</v>
          </cell>
          <cell r="F20">
            <v>43.331082</v>
          </cell>
          <cell r="G20">
            <v>608</v>
          </cell>
          <cell r="H20">
            <v>292.212608</v>
          </cell>
          <cell r="I20">
            <v>199</v>
          </cell>
          <cell r="J20">
            <v>51.902208</v>
          </cell>
          <cell r="K20">
            <v>768.361125</v>
          </cell>
          <cell r="L20">
            <v>344.114816</v>
          </cell>
        </row>
        <row r="21">
          <cell r="B21" t="str">
            <v>May</v>
          </cell>
          <cell r="C21">
            <v>3011</v>
          </cell>
          <cell r="D21">
            <v>742.785587</v>
          </cell>
          <cell r="E21">
            <v>152</v>
          </cell>
          <cell r="F21">
            <v>44.512973</v>
          </cell>
          <cell r="G21">
            <v>410</v>
          </cell>
          <cell r="H21">
            <v>303.898064</v>
          </cell>
          <cell r="I21">
            <v>119</v>
          </cell>
          <cell r="J21">
            <v>39.997184</v>
          </cell>
          <cell r="K21">
            <v>787.29856</v>
          </cell>
          <cell r="L21">
            <v>343.895248</v>
          </cell>
        </row>
        <row r="22">
          <cell r="B22" t="str">
            <v>June</v>
          </cell>
          <cell r="C22">
            <v>3773</v>
          </cell>
          <cell r="D22">
            <v>718.587757</v>
          </cell>
          <cell r="E22">
            <v>460</v>
          </cell>
          <cell r="F22">
            <v>36.361564</v>
          </cell>
          <cell r="G22">
            <v>927</v>
          </cell>
          <cell r="H22">
            <v>315.868464</v>
          </cell>
          <cell r="I22">
            <v>131</v>
          </cell>
          <cell r="J22">
            <v>58.697412</v>
          </cell>
          <cell r="K22">
            <v>754.949321</v>
          </cell>
          <cell r="L22">
            <v>374.565876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3fy09-vlaarchivestats"/>
    </sheetNames>
    <sheetDataSet>
      <sheetData sheetId="0">
        <row r="19">
          <cell r="K19" t="str">
            <v>VLA</v>
          </cell>
          <cell r="L19" t="str">
            <v>VLBA</v>
          </cell>
        </row>
        <row r="20">
          <cell r="B20" t="str">
            <v>April</v>
          </cell>
          <cell r="K20">
            <v>768.361125</v>
          </cell>
          <cell r="L20">
            <v>344.114816</v>
          </cell>
        </row>
        <row r="21">
          <cell r="B21" t="str">
            <v>May</v>
          </cell>
          <cell r="K21">
            <v>787.29856</v>
          </cell>
          <cell r="L21">
            <v>343.895248</v>
          </cell>
        </row>
        <row r="22">
          <cell r="B22" t="str">
            <v>June</v>
          </cell>
          <cell r="K22">
            <v>754.949321</v>
          </cell>
          <cell r="L22">
            <v>374.565876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selection activeCell="P31" sqref="P31"/>
    </sheetView>
  </sheetViews>
  <sheetFormatPr defaultColWidth="11.00390625" defaultRowHeight="12.75"/>
  <cols>
    <col min="1" max="11" width="11.00390625" style="0" customWidth="1"/>
    <col min="12" max="12" width="13.00390625" style="0" customWidth="1"/>
    <col min="13" max="13" width="13.375" style="0" customWidth="1"/>
    <col min="14" max="14" width="13.00390625" style="34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4" ht="15" thickBot="1">
      <c r="A2" s="1">
        <v>39721</v>
      </c>
      <c r="B2" s="1">
        <v>39728</v>
      </c>
      <c r="C2">
        <v>375</v>
      </c>
      <c r="D2">
        <v>85615801</v>
      </c>
      <c r="E2">
        <v>28</v>
      </c>
      <c r="F2">
        <v>6392808</v>
      </c>
      <c r="G2">
        <v>163</v>
      </c>
      <c r="H2">
        <v>37734052</v>
      </c>
      <c r="I2">
        <v>4</v>
      </c>
      <c r="J2">
        <v>678656</v>
      </c>
      <c r="L2" s="31" t="s">
        <v>40</v>
      </c>
      <c r="M2" s="31"/>
      <c r="N2" s="31"/>
    </row>
    <row r="3" spans="1:14" ht="30.75" thickBot="1">
      <c r="A3" s="1">
        <v>39728</v>
      </c>
      <c r="B3" s="1">
        <v>39735</v>
      </c>
      <c r="C3">
        <v>1143</v>
      </c>
      <c r="D3">
        <v>53007820</v>
      </c>
      <c r="E3">
        <v>73</v>
      </c>
      <c r="F3">
        <v>19200147</v>
      </c>
      <c r="G3">
        <v>17</v>
      </c>
      <c r="H3">
        <v>18431356</v>
      </c>
      <c r="I3">
        <v>11</v>
      </c>
      <c r="J3">
        <v>6758852</v>
      </c>
      <c r="L3" s="5"/>
      <c r="M3" s="26" t="s">
        <v>18</v>
      </c>
      <c r="N3" s="35" t="s">
        <v>19</v>
      </c>
    </row>
    <row r="4" spans="1:14" ht="15">
      <c r="A4" s="1">
        <v>39735</v>
      </c>
      <c r="B4" s="1">
        <v>39742</v>
      </c>
      <c r="C4">
        <v>591</v>
      </c>
      <c r="D4">
        <v>70031065</v>
      </c>
      <c r="E4">
        <v>26</v>
      </c>
      <c r="F4">
        <v>2799436</v>
      </c>
      <c r="G4">
        <v>473</v>
      </c>
      <c r="H4">
        <v>212020164</v>
      </c>
      <c r="I4">
        <v>25</v>
      </c>
      <c r="J4">
        <v>3593236</v>
      </c>
      <c r="L4" s="21" t="s">
        <v>16</v>
      </c>
      <c r="M4" s="9"/>
      <c r="N4" s="36"/>
    </row>
    <row r="5" spans="1:14" ht="15">
      <c r="A5" s="1">
        <v>39742</v>
      </c>
      <c r="B5" s="1">
        <v>39749</v>
      </c>
      <c r="C5">
        <v>472</v>
      </c>
      <c r="D5">
        <v>31212791</v>
      </c>
      <c r="E5">
        <v>33</v>
      </c>
      <c r="F5">
        <v>7741285</v>
      </c>
      <c r="G5">
        <v>279</v>
      </c>
      <c r="H5">
        <v>168642456</v>
      </c>
      <c r="I5">
        <v>82</v>
      </c>
      <c r="J5">
        <v>6628676</v>
      </c>
      <c r="L5" s="22" t="s">
        <v>20</v>
      </c>
      <c r="M5" s="9">
        <f>$E$68</f>
        <v>2223</v>
      </c>
      <c r="N5" s="36">
        <f>$F$68*0.00097656</f>
        <v>0.3766704488071199</v>
      </c>
    </row>
    <row r="6" spans="1:14" ht="15.75" thickBot="1">
      <c r="A6" s="1">
        <v>39749</v>
      </c>
      <c r="B6" s="1">
        <v>39756</v>
      </c>
      <c r="C6">
        <v>363</v>
      </c>
      <c r="D6">
        <v>46293146</v>
      </c>
      <c r="E6">
        <v>7</v>
      </c>
      <c r="F6">
        <v>1975522</v>
      </c>
      <c r="G6">
        <v>161</v>
      </c>
      <c r="H6">
        <v>58151168</v>
      </c>
      <c r="I6">
        <v>57</v>
      </c>
      <c r="J6">
        <v>9173552</v>
      </c>
      <c r="L6" s="22" t="s">
        <v>21</v>
      </c>
      <c r="M6" s="12">
        <f>$C$68</f>
        <v>42972</v>
      </c>
      <c r="N6" s="37">
        <f>$D$68*0.00097656</f>
        <v>4.876888802242081</v>
      </c>
    </row>
    <row r="7" spans="1:14" ht="15.75" thickTop="1">
      <c r="A7" s="1">
        <v>39756</v>
      </c>
      <c r="B7" s="1">
        <v>39763</v>
      </c>
      <c r="C7">
        <v>965</v>
      </c>
      <c r="D7">
        <v>56906671</v>
      </c>
      <c r="E7">
        <v>80</v>
      </c>
      <c r="F7">
        <v>17193261</v>
      </c>
      <c r="G7">
        <v>88</v>
      </c>
      <c r="H7">
        <v>37093504</v>
      </c>
      <c r="I7">
        <v>3</v>
      </c>
      <c r="J7">
        <v>2144320</v>
      </c>
      <c r="L7" s="22" t="s">
        <v>22</v>
      </c>
      <c r="M7" s="23">
        <f>M5+M6</f>
        <v>45195</v>
      </c>
      <c r="N7" s="38">
        <f>N5+N6</f>
        <v>5.253559251049201</v>
      </c>
    </row>
    <row r="8" spans="1:14" ht="15">
      <c r="A8" s="1">
        <v>39763</v>
      </c>
      <c r="B8" s="1">
        <v>39770</v>
      </c>
      <c r="C8">
        <v>2456</v>
      </c>
      <c r="D8">
        <v>355843179</v>
      </c>
      <c r="E8">
        <v>45</v>
      </c>
      <c r="F8">
        <v>7223521</v>
      </c>
      <c r="G8">
        <v>518</v>
      </c>
      <c r="H8">
        <v>161725980</v>
      </c>
      <c r="I8">
        <v>2</v>
      </c>
      <c r="J8">
        <v>95296</v>
      </c>
      <c r="L8" s="21" t="s">
        <v>17</v>
      </c>
      <c r="M8" s="9"/>
      <c r="N8" s="36"/>
    </row>
    <row r="9" spans="1:14" ht="15">
      <c r="A9" s="1">
        <v>39770</v>
      </c>
      <c r="B9" s="1">
        <v>39777</v>
      </c>
      <c r="C9">
        <v>426</v>
      </c>
      <c r="D9">
        <v>66628534</v>
      </c>
      <c r="E9">
        <v>45</v>
      </c>
      <c r="F9">
        <v>8720502</v>
      </c>
      <c r="G9">
        <v>161</v>
      </c>
      <c r="H9">
        <v>67872364</v>
      </c>
      <c r="I9">
        <v>7</v>
      </c>
      <c r="J9">
        <v>7771136</v>
      </c>
      <c r="L9" s="22" t="s">
        <v>23</v>
      </c>
      <c r="M9" s="9">
        <f>$I$68</f>
        <v>1182</v>
      </c>
      <c r="N9" s="36">
        <f>$J$68*0.00097656</f>
        <v>0.29894014486752</v>
      </c>
    </row>
    <row r="10" spans="1:14" ht="15.75" thickBot="1">
      <c r="A10" s="1">
        <v>39777</v>
      </c>
      <c r="B10" s="1">
        <v>39784</v>
      </c>
      <c r="C10">
        <v>321</v>
      </c>
      <c r="D10">
        <v>32264969</v>
      </c>
      <c r="E10">
        <v>8</v>
      </c>
      <c r="F10">
        <v>488687</v>
      </c>
      <c r="G10">
        <v>243</v>
      </c>
      <c r="H10">
        <v>46715888</v>
      </c>
      <c r="I10">
        <v>7</v>
      </c>
      <c r="J10">
        <v>2958056</v>
      </c>
      <c r="L10" s="22" t="s">
        <v>21</v>
      </c>
      <c r="M10" s="12">
        <f>$G$68</f>
        <v>7323</v>
      </c>
      <c r="N10" s="37">
        <f>$H$68*0.00097656</f>
        <v>3.91427770207968</v>
      </c>
    </row>
    <row r="11" spans="1:14" ht="15.75" thickTop="1">
      <c r="A11" s="1">
        <v>39784</v>
      </c>
      <c r="B11" s="1">
        <v>39791</v>
      </c>
      <c r="C11">
        <v>361</v>
      </c>
      <c r="D11">
        <v>32292258</v>
      </c>
      <c r="E11">
        <v>25</v>
      </c>
      <c r="F11">
        <v>5443695</v>
      </c>
      <c r="G11">
        <v>221</v>
      </c>
      <c r="H11">
        <v>128240900</v>
      </c>
      <c r="I11">
        <v>1</v>
      </c>
      <c r="J11">
        <v>47648</v>
      </c>
      <c r="L11" s="22" t="s">
        <v>22</v>
      </c>
      <c r="M11" s="23">
        <f>M9+M10</f>
        <v>8505</v>
      </c>
      <c r="N11" s="38">
        <f>N9+N10</f>
        <v>4.2132178469472</v>
      </c>
    </row>
    <row r="12" spans="1:14" ht="15">
      <c r="A12" s="1">
        <v>39791</v>
      </c>
      <c r="B12" s="1">
        <v>39798</v>
      </c>
      <c r="C12">
        <v>197</v>
      </c>
      <c r="D12">
        <v>46481187</v>
      </c>
      <c r="E12">
        <v>33</v>
      </c>
      <c r="F12">
        <v>8651407</v>
      </c>
      <c r="G12">
        <v>95</v>
      </c>
      <c r="H12">
        <v>100937708</v>
      </c>
      <c r="I12">
        <v>4</v>
      </c>
      <c r="J12">
        <v>2817168</v>
      </c>
      <c r="L12" s="21" t="s">
        <v>24</v>
      </c>
      <c r="M12" s="23"/>
      <c r="N12" s="38"/>
    </row>
    <row r="13" spans="1:14" ht="15.75" thickBot="1">
      <c r="A13" s="1">
        <v>39798</v>
      </c>
      <c r="B13" s="1">
        <v>39805</v>
      </c>
      <c r="C13">
        <v>288</v>
      </c>
      <c r="D13">
        <v>31887476</v>
      </c>
      <c r="E13">
        <v>22</v>
      </c>
      <c r="F13">
        <v>9188228</v>
      </c>
      <c r="G13">
        <v>194</v>
      </c>
      <c r="H13">
        <v>100700780</v>
      </c>
      <c r="I13">
        <v>1</v>
      </c>
      <c r="J13">
        <v>211468</v>
      </c>
      <c r="L13" s="22" t="s">
        <v>22</v>
      </c>
      <c r="M13" s="24"/>
      <c r="N13" s="39"/>
    </row>
    <row r="14" spans="1:14" ht="16.5" thickBot="1" thickTop="1">
      <c r="A14" s="1">
        <v>39805</v>
      </c>
      <c r="B14" s="1">
        <v>39812</v>
      </c>
      <c r="C14">
        <v>167</v>
      </c>
      <c r="D14">
        <v>24519123</v>
      </c>
      <c r="E14">
        <v>29</v>
      </c>
      <c r="F14">
        <v>13312354</v>
      </c>
      <c r="G14">
        <v>67</v>
      </c>
      <c r="H14">
        <v>20692952</v>
      </c>
      <c r="I14">
        <v>0</v>
      </c>
      <c r="J14">
        <v>0</v>
      </c>
      <c r="L14" s="25" t="s">
        <v>25</v>
      </c>
      <c r="M14" s="19">
        <f>M8+M12+M13</f>
        <v>0</v>
      </c>
      <c r="N14" s="40">
        <f>N8+N12+N13</f>
        <v>0</v>
      </c>
    </row>
    <row r="15" spans="1:14" ht="12.75">
      <c r="A15" s="1">
        <v>39819</v>
      </c>
      <c r="B15" s="1">
        <v>39826</v>
      </c>
      <c r="C15">
        <v>688</v>
      </c>
      <c r="D15">
        <v>43030658</v>
      </c>
      <c r="E15">
        <v>24</v>
      </c>
      <c r="F15">
        <v>2393981</v>
      </c>
      <c r="G15">
        <v>229</v>
      </c>
      <c r="H15">
        <v>126815272</v>
      </c>
      <c r="I15">
        <v>51</v>
      </c>
      <c r="J15">
        <v>17796376</v>
      </c>
      <c r="L15" s="30"/>
      <c r="M15" s="30"/>
      <c r="N15" s="41"/>
    </row>
    <row r="16" spans="1:10" ht="12.75">
      <c r="A16" s="1">
        <v>39826</v>
      </c>
      <c r="B16" s="1">
        <v>39833</v>
      </c>
      <c r="C16">
        <v>344</v>
      </c>
      <c r="D16">
        <v>31240098</v>
      </c>
      <c r="E16">
        <v>18</v>
      </c>
      <c r="F16">
        <v>5493650</v>
      </c>
      <c r="G16">
        <v>24</v>
      </c>
      <c r="H16">
        <v>49947876</v>
      </c>
      <c r="I16">
        <v>18</v>
      </c>
      <c r="J16">
        <v>3777984</v>
      </c>
    </row>
    <row r="17" spans="1:10" ht="12.75">
      <c r="A17" s="1">
        <v>39833</v>
      </c>
      <c r="B17" s="1">
        <v>39840</v>
      </c>
      <c r="C17">
        <v>585</v>
      </c>
      <c r="D17">
        <v>35345459</v>
      </c>
      <c r="E17">
        <v>34</v>
      </c>
      <c r="F17">
        <v>6958676</v>
      </c>
      <c r="G17">
        <v>16</v>
      </c>
      <c r="H17">
        <v>75589932</v>
      </c>
      <c r="I17">
        <v>1</v>
      </c>
      <c r="J17">
        <v>1138848</v>
      </c>
    </row>
    <row r="18" spans="1:10" ht="12.75">
      <c r="A18" s="1">
        <v>39840</v>
      </c>
      <c r="B18" s="1">
        <v>39847</v>
      </c>
      <c r="C18">
        <v>747</v>
      </c>
      <c r="D18">
        <v>37292239</v>
      </c>
      <c r="E18">
        <v>45</v>
      </c>
      <c r="F18">
        <v>8608279</v>
      </c>
      <c r="G18">
        <v>125</v>
      </c>
      <c r="H18">
        <v>52061988</v>
      </c>
      <c r="I18">
        <v>7</v>
      </c>
      <c r="J18">
        <v>349336</v>
      </c>
    </row>
    <row r="19" spans="1:10" ht="12.75">
      <c r="A19" s="1">
        <v>39847</v>
      </c>
      <c r="B19" s="1">
        <v>39854</v>
      </c>
      <c r="C19">
        <v>583</v>
      </c>
      <c r="D19">
        <v>33472930</v>
      </c>
      <c r="E19">
        <v>30</v>
      </c>
      <c r="F19">
        <v>5157155</v>
      </c>
      <c r="G19">
        <v>78</v>
      </c>
      <c r="H19">
        <v>44928864</v>
      </c>
      <c r="I19">
        <v>0</v>
      </c>
      <c r="J19">
        <v>0</v>
      </c>
    </row>
    <row r="20" spans="1:10" ht="12.75">
      <c r="A20" s="1">
        <v>39854</v>
      </c>
      <c r="B20" s="1">
        <v>39861</v>
      </c>
      <c r="C20">
        <v>906</v>
      </c>
      <c r="D20">
        <v>161953897</v>
      </c>
      <c r="E20">
        <v>86</v>
      </c>
      <c r="F20">
        <v>9305767</v>
      </c>
      <c r="G20">
        <v>204</v>
      </c>
      <c r="H20">
        <v>41090432</v>
      </c>
      <c r="I20">
        <v>11</v>
      </c>
      <c r="J20">
        <v>592680</v>
      </c>
    </row>
    <row r="21" spans="1:10" ht="12.75">
      <c r="A21" s="1">
        <v>39861</v>
      </c>
      <c r="B21" s="1">
        <v>39868</v>
      </c>
      <c r="C21">
        <v>643</v>
      </c>
      <c r="D21">
        <v>40501108</v>
      </c>
      <c r="E21">
        <v>28</v>
      </c>
      <c r="F21">
        <v>3571189</v>
      </c>
      <c r="G21">
        <v>60</v>
      </c>
      <c r="H21">
        <v>77332512</v>
      </c>
      <c r="I21">
        <v>85</v>
      </c>
      <c r="J21">
        <v>12315124</v>
      </c>
    </row>
    <row r="22" spans="1:10" ht="12.75">
      <c r="A22" s="1">
        <v>39868</v>
      </c>
      <c r="B22" s="1">
        <v>39875</v>
      </c>
      <c r="C22">
        <v>652</v>
      </c>
      <c r="D22">
        <v>59093319</v>
      </c>
      <c r="E22">
        <v>14</v>
      </c>
      <c r="F22">
        <v>2246399</v>
      </c>
      <c r="G22">
        <v>77</v>
      </c>
      <c r="H22">
        <v>21653148</v>
      </c>
      <c r="I22">
        <v>4</v>
      </c>
      <c r="J22">
        <v>2074800</v>
      </c>
    </row>
    <row r="23" spans="1:10" ht="12.75">
      <c r="A23" s="1">
        <v>39875</v>
      </c>
      <c r="B23" s="1">
        <v>39882</v>
      </c>
      <c r="C23">
        <v>913</v>
      </c>
      <c r="D23">
        <v>45032588</v>
      </c>
      <c r="E23">
        <v>46</v>
      </c>
      <c r="F23">
        <v>7642701</v>
      </c>
      <c r="G23">
        <v>72</v>
      </c>
      <c r="H23">
        <v>55403436</v>
      </c>
      <c r="I23">
        <v>27</v>
      </c>
      <c r="J23">
        <v>7474112</v>
      </c>
    </row>
    <row r="24" spans="1:10" ht="12.75">
      <c r="A24" s="1">
        <v>39882</v>
      </c>
      <c r="B24" s="1">
        <v>39889</v>
      </c>
      <c r="C24">
        <v>390</v>
      </c>
      <c r="D24">
        <v>32268447</v>
      </c>
      <c r="E24">
        <v>56</v>
      </c>
      <c r="F24">
        <v>13115494</v>
      </c>
      <c r="G24">
        <v>3</v>
      </c>
      <c r="H24">
        <v>14411756</v>
      </c>
      <c r="I24">
        <v>0</v>
      </c>
      <c r="J24">
        <v>0</v>
      </c>
    </row>
    <row r="25" spans="1:10" ht="12.75">
      <c r="A25" s="1">
        <v>39889</v>
      </c>
      <c r="B25" s="1">
        <v>39896</v>
      </c>
      <c r="C25">
        <v>900</v>
      </c>
      <c r="D25">
        <v>50672384</v>
      </c>
      <c r="E25">
        <v>36</v>
      </c>
      <c r="F25">
        <v>10807255</v>
      </c>
      <c r="G25">
        <v>19</v>
      </c>
      <c r="H25">
        <v>43718260</v>
      </c>
      <c r="I25">
        <v>8</v>
      </c>
      <c r="J25">
        <v>427816</v>
      </c>
    </row>
    <row r="26" spans="1:10" ht="12.75">
      <c r="A26" s="1">
        <v>39896</v>
      </c>
      <c r="B26" s="1">
        <v>39903</v>
      </c>
      <c r="C26">
        <v>1441</v>
      </c>
      <c r="D26">
        <v>60257837</v>
      </c>
      <c r="E26">
        <v>40</v>
      </c>
      <c r="F26">
        <v>3507483</v>
      </c>
      <c r="G26">
        <v>370</v>
      </c>
      <c r="H26">
        <v>137033248</v>
      </c>
      <c r="I26">
        <v>7</v>
      </c>
      <c r="J26">
        <v>2965484</v>
      </c>
    </row>
    <row r="27" spans="1:10" ht="12.75">
      <c r="A27" s="1">
        <v>39903</v>
      </c>
      <c r="B27" s="1">
        <v>39910</v>
      </c>
      <c r="C27">
        <v>1161</v>
      </c>
      <c r="D27">
        <v>67976832</v>
      </c>
      <c r="E27">
        <v>11</v>
      </c>
      <c r="F27">
        <v>1615317</v>
      </c>
      <c r="G27">
        <v>35</v>
      </c>
      <c r="H27">
        <v>89007724</v>
      </c>
      <c r="I27">
        <v>72</v>
      </c>
      <c r="J27">
        <v>7920688</v>
      </c>
    </row>
    <row r="28" spans="1:10" ht="12.75">
      <c r="A28" s="1">
        <v>39910</v>
      </c>
      <c r="B28" s="1">
        <v>39917</v>
      </c>
      <c r="C28">
        <v>469</v>
      </c>
      <c r="D28">
        <v>74655975</v>
      </c>
      <c r="E28">
        <v>13</v>
      </c>
      <c r="F28">
        <v>1251620</v>
      </c>
      <c r="G28">
        <v>337</v>
      </c>
      <c r="H28">
        <v>83321656</v>
      </c>
      <c r="I28">
        <v>105</v>
      </c>
      <c r="J28">
        <v>20580600</v>
      </c>
    </row>
    <row r="29" spans="1:10" ht="12.75">
      <c r="A29" s="1">
        <v>39917</v>
      </c>
      <c r="B29" s="1">
        <v>39924</v>
      </c>
      <c r="C29">
        <v>609</v>
      </c>
      <c r="D29">
        <v>66029086</v>
      </c>
      <c r="E29">
        <v>50</v>
      </c>
      <c r="F29">
        <v>14948676</v>
      </c>
      <c r="G29">
        <v>167</v>
      </c>
      <c r="H29">
        <v>67821056</v>
      </c>
      <c r="I29">
        <v>18</v>
      </c>
      <c r="J29">
        <v>7109716</v>
      </c>
    </row>
    <row r="30" spans="1:10" ht="12.75">
      <c r="A30" s="1">
        <v>39924</v>
      </c>
      <c r="B30" s="1">
        <v>39931</v>
      </c>
      <c r="C30">
        <v>882</v>
      </c>
      <c r="D30">
        <v>433017265</v>
      </c>
      <c r="E30">
        <v>61</v>
      </c>
      <c r="F30">
        <v>24110273</v>
      </c>
      <c r="G30">
        <v>65</v>
      </c>
      <c r="H30">
        <v>35163432</v>
      </c>
      <c r="I30">
        <v>75</v>
      </c>
      <c r="J30">
        <v>24196852</v>
      </c>
    </row>
    <row r="31" spans="1:10" ht="12.75">
      <c r="A31" s="1">
        <v>39931</v>
      </c>
      <c r="B31" s="1">
        <v>39938</v>
      </c>
      <c r="C31">
        <v>412</v>
      </c>
      <c r="D31">
        <v>176730253</v>
      </c>
      <c r="E31">
        <v>41</v>
      </c>
      <c r="F31">
        <v>4043640</v>
      </c>
      <c r="G31">
        <v>27</v>
      </c>
      <c r="H31">
        <v>127781712</v>
      </c>
      <c r="I31">
        <v>0</v>
      </c>
      <c r="J31">
        <v>0</v>
      </c>
    </row>
    <row r="32" spans="1:10" ht="12.75">
      <c r="A32" s="1">
        <v>39938</v>
      </c>
      <c r="B32" s="1">
        <v>39945</v>
      </c>
      <c r="C32">
        <v>839</v>
      </c>
      <c r="D32">
        <v>49857453</v>
      </c>
      <c r="E32">
        <v>50</v>
      </c>
      <c r="F32">
        <v>6725340</v>
      </c>
      <c r="G32">
        <v>171</v>
      </c>
      <c r="H32">
        <v>77989776</v>
      </c>
      <c r="I32">
        <v>31</v>
      </c>
      <c r="J32">
        <v>24029860</v>
      </c>
    </row>
    <row r="33" spans="1:10" ht="12.75">
      <c r="A33" s="1">
        <v>39945</v>
      </c>
      <c r="B33" s="1">
        <v>39952</v>
      </c>
      <c r="C33">
        <v>774</v>
      </c>
      <c r="D33">
        <v>28245862</v>
      </c>
      <c r="E33">
        <v>39</v>
      </c>
      <c r="F33">
        <v>1440142</v>
      </c>
      <c r="G33">
        <v>168</v>
      </c>
      <c r="H33">
        <v>152672812</v>
      </c>
      <c r="I33">
        <v>45</v>
      </c>
      <c r="J33">
        <v>23135296</v>
      </c>
    </row>
    <row r="34" spans="1:10" ht="12.75">
      <c r="A34" s="1">
        <v>39952</v>
      </c>
      <c r="B34" s="1">
        <v>39959</v>
      </c>
      <c r="C34">
        <v>691</v>
      </c>
      <c r="D34">
        <v>28967264</v>
      </c>
      <c r="E34">
        <v>30</v>
      </c>
      <c r="F34">
        <v>3965400</v>
      </c>
      <c r="G34">
        <v>41</v>
      </c>
      <c r="H34">
        <v>50523520</v>
      </c>
      <c r="I34">
        <v>43</v>
      </c>
      <c r="J34">
        <v>13529612</v>
      </c>
    </row>
    <row r="35" spans="1:10" ht="12.75">
      <c r="A35" s="1">
        <v>39959</v>
      </c>
      <c r="B35" s="1">
        <v>39966</v>
      </c>
      <c r="C35">
        <v>1113</v>
      </c>
      <c r="D35">
        <v>60228955</v>
      </c>
      <c r="E35">
        <v>168</v>
      </c>
      <c r="F35">
        <v>17476987</v>
      </c>
      <c r="G35">
        <v>64</v>
      </c>
      <c r="H35">
        <v>46038928</v>
      </c>
      <c r="I35">
        <v>1</v>
      </c>
      <c r="J35">
        <v>597404</v>
      </c>
    </row>
    <row r="36" spans="1:10" ht="12.75">
      <c r="A36" s="1">
        <v>39966</v>
      </c>
      <c r="B36" s="1">
        <v>39973</v>
      </c>
      <c r="C36">
        <v>1017</v>
      </c>
      <c r="D36">
        <v>67370853</v>
      </c>
      <c r="E36">
        <v>31</v>
      </c>
      <c r="F36">
        <v>5606262</v>
      </c>
      <c r="G36">
        <v>245</v>
      </c>
      <c r="H36">
        <v>175313344</v>
      </c>
      <c r="I36">
        <v>100</v>
      </c>
      <c r="J36">
        <v>8555716</v>
      </c>
    </row>
    <row r="37" spans="1:10" ht="12.75">
      <c r="A37" s="1">
        <v>39973</v>
      </c>
      <c r="B37" s="1">
        <v>39980</v>
      </c>
      <c r="C37">
        <v>360</v>
      </c>
      <c r="D37">
        <v>39659173</v>
      </c>
      <c r="E37">
        <v>59</v>
      </c>
      <c r="F37">
        <v>4941471</v>
      </c>
      <c r="G37">
        <v>75</v>
      </c>
      <c r="H37">
        <v>68445524</v>
      </c>
      <c r="I37">
        <v>5</v>
      </c>
      <c r="J37">
        <v>4401320</v>
      </c>
    </row>
    <row r="38" spans="1:10" ht="12.75">
      <c r="A38" s="1">
        <v>39980</v>
      </c>
      <c r="B38" s="1">
        <v>39987</v>
      </c>
      <c r="C38">
        <v>597</v>
      </c>
      <c r="D38">
        <v>62250312</v>
      </c>
      <c r="E38">
        <v>66</v>
      </c>
      <c r="F38">
        <v>8987835</v>
      </c>
      <c r="G38">
        <v>74</v>
      </c>
      <c r="H38">
        <v>85538096</v>
      </c>
      <c r="I38">
        <v>10</v>
      </c>
      <c r="J38">
        <v>1383216</v>
      </c>
    </row>
    <row r="39" spans="1:10" ht="12.75">
      <c r="A39" s="1">
        <v>39987</v>
      </c>
      <c r="B39" s="1">
        <v>39994</v>
      </c>
      <c r="C39">
        <v>430</v>
      </c>
      <c r="D39">
        <v>57701812</v>
      </c>
      <c r="E39">
        <v>25</v>
      </c>
      <c r="F39">
        <v>7390886</v>
      </c>
      <c r="G39">
        <v>83</v>
      </c>
      <c r="H39">
        <v>42974380</v>
      </c>
      <c r="I39">
        <v>6</v>
      </c>
      <c r="J39">
        <v>2715836</v>
      </c>
    </row>
    <row r="40" spans="1:10" ht="12.75">
      <c r="A40" s="1">
        <v>39994</v>
      </c>
      <c r="B40" s="1">
        <v>40001</v>
      </c>
      <c r="C40">
        <v>217</v>
      </c>
      <c r="D40">
        <v>23538505</v>
      </c>
      <c r="E40">
        <v>34</v>
      </c>
      <c r="F40">
        <v>7999554</v>
      </c>
      <c r="G40">
        <v>337</v>
      </c>
      <c r="H40">
        <v>141489324</v>
      </c>
      <c r="I40">
        <v>7</v>
      </c>
      <c r="J40">
        <v>8935608</v>
      </c>
    </row>
    <row r="41" spans="1:10" ht="12.75">
      <c r="A41" s="1">
        <v>40001</v>
      </c>
      <c r="B41" s="1">
        <v>40008</v>
      </c>
      <c r="C41">
        <v>431</v>
      </c>
      <c r="D41">
        <v>31777399</v>
      </c>
      <c r="E41">
        <v>61</v>
      </c>
      <c r="F41">
        <v>3590303</v>
      </c>
      <c r="G41">
        <v>49</v>
      </c>
      <c r="H41">
        <v>80141936</v>
      </c>
      <c r="I41">
        <v>2</v>
      </c>
      <c r="J41">
        <v>357572</v>
      </c>
    </row>
    <row r="42" spans="1:10" ht="12.75">
      <c r="A42" s="1">
        <v>40008</v>
      </c>
      <c r="B42" s="1">
        <v>40015</v>
      </c>
      <c r="C42">
        <v>294</v>
      </c>
      <c r="D42">
        <v>40311901</v>
      </c>
      <c r="E42">
        <v>55</v>
      </c>
      <c r="F42">
        <v>8706614</v>
      </c>
      <c r="G42">
        <v>44</v>
      </c>
      <c r="H42">
        <v>116025032</v>
      </c>
      <c r="I42">
        <v>6</v>
      </c>
      <c r="J42">
        <v>3957528</v>
      </c>
    </row>
    <row r="43" spans="1:10" ht="12.75">
      <c r="A43" s="1">
        <v>40015</v>
      </c>
      <c r="B43" s="1">
        <v>40022</v>
      </c>
      <c r="C43">
        <v>339</v>
      </c>
      <c r="D43">
        <v>45005027</v>
      </c>
      <c r="E43">
        <v>18</v>
      </c>
      <c r="F43">
        <v>1552951</v>
      </c>
      <c r="G43">
        <v>131</v>
      </c>
      <c r="H43">
        <v>128277924</v>
      </c>
      <c r="I43">
        <v>17</v>
      </c>
      <c r="J43">
        <v>4097644</v>
      </c>
    </row>
    <row r="44" spans="1:10" ht="12.75">
      <c r="A44" s="1">
        <v>40022</v>
      </c>
      <c r="B44" s="1">
        <v>40029</v>
      </c>
      <c r="C44">
        <v>319</v>
      </c>
      <c r="D44">
        <v>53490865</v>
      </c>
      <c r="E44">
        <v>89</v>
      </c>
      <c r="F44">
        <v>9278578</v>
      </c>
      <c r="G44">
        <v>46</v>
      </c>
      <c r="H44">
        <v>19267492</v>
      </c>
      <c r="I44">
        <v>37</v>
      </c>
      <c r="J44">
        <v>8018692</v>
      </c>
    </row>
    <row r="45" spans="1:10" ht="12.75">
      <c r="A45" s="1">
        <v>40029</v>
      </c>
      <c r="B45" s="1">
        <v>40036</v>
      </c>
      <c r="C45">
        <v>2828</v>
      </c>
      <c r="D45">
        <v>241123275</v>
      </c>
      <c r="E45">
        <v>72</v>
      </c>
      <c r="F45">
        <v>8292781</v>
      </c>
      <c r="G45">
        <v>334</v>
      </c>
      <c r="H45">
        <v>65977700</v>
      </c>
      <c r="I45">
        <v>0</v>
      </c>
      <c r="J45">
        <v>0</v>
      </c>
    </row>
    <row r="46" spans="1:10" ht="12.75">
      <c r="A46" s="1">
        <v>40036</v>
      </c>
      <c r="B46" s="1">
        <v>40043</v>
      </c>
      <c r="C46">
        <v>5853</v>
      </c>
      <c r="D46">
        <v>614654133</v>
      </c>
      <c r="E46">
        <v>40</v>
      </c>
      <c r="F46">
        <v>12335391</v>
      </c>
      <c r="G46">
        <v>58</v>
      </c>
      <c r="H46">
        <v>34473932</v>
      </c>
      <c r="I46">
        <v>4</v>
      </c>
      <c r="J46">
        <v>4167804</v>
      </c>
    </row>
    <row r="47" spans="1:10" ht="12.75">
      <c r="A47" s="1">
        <v>40043</v>
      </c>
      <c r="B47" s="1">
        <v>40050</v>
      </c>
      <c r="C47">
        <v>2921</v>
      </c>
      <c r="D47">
        <v>540609501</v>
      </c>
      <c r="E47">
        <v>35</v>
      </c>
      <c r="F47">
        <v>4411706</v>
      </c>
      <c r="G47">
        <v>21</v>
      </c>
      <c r="H47">
        <v>57323260</v>
      </c>
      <c r="I47">
        <v>70</v>
      </c>
      <c r="J47">
        <v>18847240</v>
      </c>
    </row>
    <row r="48" spans="1:10" ht="12.75">
      <c r="A48" s="1">
        <v>40050</v>
      </c>
      <c r="B48" s="1">
        <v>40057</v>
      </c>
      <c r="C48">
        <v>1260</v>
      </c>
      <c r="D48">
        <v>387468517</v>
      </c>
      <c r="E48">
        <v>52</v>
      </c>
      <c r="F48">
        <v>9516387</v>
      </c>
      <c r="G48">
        <v>300</v>
      </c>
      <c r="H48">
        <v>134985288</v>
      </c>
      <c r="I48">
        <v>5</v>
      </c>
      <c r="J48">
        <v>1015792</v>
      </c>
    </row>
    <row r="49" spans="1:10" ht="12.75">
      <c r="A49" s="1">
        <v>40057</v>
      </c>
      <c r="B49" s="1">
        <v>40064</v>
      </c>
      <c r="C49">
        <v>634</v>
      </c>
      <c r="D49">
        <v>111315276</v>
      </c>
      <c r="E49">
        <v>61</v>
      </c>
      <c r="F49">
        <v>8202960</v>
      </c>
      <c r="G49">
        <v>218</v>
      </c>
      <c r="H49">
        <v>52082320</v>
      </c>
      <c r="I49">
        <v>0</v>
      </c>
      <c r="J49">
        <v>0</v>
      </c>
    </row>
    <row r="50" spans="1:10" ht="12.75">
      <c r="A50" s="1">
        <v>40064</v>
      </c>
      <c r="B50" s="1">
        <v>40071</v>
      </c>
      <c r="C50">
        <v>418</v>
      </c>
      <c r="D50">
        <v>24855630</v>
      </c>
      <c r="E50">
        <v>48</v>
      </c>
      <c r="F50">
        <v>5796211</v>
      </c>
      <c r="G50">
        <v>63</v>
      </c>
      <c r="H50">
        <v>34473124</v>
      </c>
      <c r="I50">
        <v>1</v>
      </c>
      <c r="J50">
        <v>47972</v>
      </c>
    </row>
    <row r="51" spans="1:10" ht="12.75">
      <c r="A51" s="1">
        <v>40071</v>
      </c>
      <c r="B51" s="1">
        <v>40078</v>
      </c>
      <c r="C51">
        <v>737</v>
      </c>
      <c r="D51">
        <v>38744473</v>
      </c>
      <c r="E51">
        <v>51</v>
      </c>
      <c r="F51">
        <v>5713298</v>
      </c>
      <c r="G51">
        <v>16</v>
      </c>
      <c r="H51">
        <v>53059500</v>
      </c>
      <c r="I51">
        <v>34</v>
      </c>
      <c r="J51">
        <v>13180828</v>
      </c>
    </row>
    <row r="52" spans="1:10" ht="12.75">
      <c r="A52" s="1">
        <v>40078</v>
      </c>
      <c r="B52" s="1">
        <v>40085</v>
      </c>
      <c r="C52">
        <v>450</v>
      </c>
      <c r="D52">
        <v>18923191</v>
      </c>
      <c r="E52">
        <v>45</v>
      </c>
      <c r="F52">
        <v>8696540</v>
      </c>
      <c r="G52">
        <v>36</v>
      </c>
      <c r="H52">
        <v>30964672</v>
      </c>
      <c r="I52">
        <v>8</v>
      </c>
      <c r="J52">
        <v>4368520</v>
      </c>
    </row>
    <row r="53" spans="3:10" ht="15">
      <c r="C53" s="2">
        <f>SUM(C2:C52)</f>
        <v>42972</v>
      </c>
      <c r="D53" s="2">
        <f>SUM(D2:D52)/1000000</f>
        <v>4947.653772</v>
      </c>
      <c r="E53" s="2">
        <f>SUM(E2:E52)</f>
        <v>2216</v>
      </c>
      <c r="F53" s="2">
        <f>SUM(F2:F52)/1000000</f>
        <v>383.736005</v>
      </c>
      <c r="G53" s="2">
        <f>SUM(G2:G52)</f>
        <v>7162</v>
      </c>
      <c r="H53" s="2">
        <f>SUM(H2:H52)/1000000</f>
        <v>3950.07946</v>
      </c>
      <c r="I53" s="2">
        <f>SUM(I2:I52)</f>
        <v>1125</v>
      </c>
      <c r="J53" s="2">
        <f>SUM(J2:J52)/1000000</f>
        <v>296.94194</v>
      </c>
    </row>
    <row r="54" spans="3:12" ht="12.75">
      <c r="C54" s="3" t="s">
        <v>10</v>
      </c>
      <c r="D54" s="3" t="s">
        <v>11</v>
      </c>
      <c r="E54" s="3" t="s">
        <v>10</v>
      </c>
      <c r="F54" s="3" t="s">
        <v>11</v>
      </c>
      <c r="G54" s="3" t="s">
        <v>10</v>
      </c>
      <c r="H54" s="3" t="s">
        <v>11</v>
      </c>
      <c r="I54" s="3" t="s">
        <v>10</v>
      </c>
      <c r="J54" s="3" t="s">
        <v>11</v>
      </c>
      <c r="K54" s="27" t="s">
        <v>38</v>
      </c>
      <c r="L54" s="27" t="s">
        <v>39</v>
      </c>
    </row>
    <row r="55" spans="3:12" ht="12.75">
      <c r="C55" t="s">
        <v>12</v>
      </c>
      <c r="D55" t="s">
        <v>12</v>
      </c>
      <c r="E55" t="s">
        <v>13</v>
      </c>
      <c r="F55" t="s">
        <v>13</v>
      </c>
      <c r="G55" t="s">
        <v>14</v>
      </c>
      <c r="H55" t="s">
        <v>14</v>
      </c>
      <c r="I55" t="s">
        <v>15</v>
      </c>
      <c r="J55" t="s">
        <v>15</v>
      </c>
      <c r="K55" s="29" t="s">
        <v>16</v>
      </c>
      <c r="L55" s="29" t="s">
        <v>17</v>
      </c>
    </row>
    <row r="56" spans="2:12" ht="12.75">
      <c r="B56" t="s">
        <v>26</v>
      </c>
      <c r="C56">
        <f>SUM(C2:C5)</f>
        <v>2581</v>
      </c>
      <c r="D56">
        <f>SUM(D2:D6)/1000000</f>
        <v>286.160623</v>
      </c>
      <c r="E56">
        <f>SUM(E2:E6)</f>
        <v>167</v>
      </c>
      <c r="F56">
        <f>SUM(F2:F6)/1000000</f>
        <v>38.109198</v>
      </c>
      <c r="G56">
        <f>SUM(G2:G6)</f>
        <v>1093</v>
      </c>
      <c r="H56">
        <f>SUM(H2:H6)/1000000</f>
        <v>494.979196</v>
      </c>
      <c r="I56">
        <f>SUM(I2:I6)</f>
        <v>179</v>
      </c>
      <c r="J56">
        <f>SUM(J2:J6)/1000000</f>
        <v>26.832972</v>
      </c>
      <c r="K56" s="28">
        <f>D56+F56</f>
        <v>324.269821</v>
      </c>
      <c r="L56" s="28">
        <f>H56+J56</f>
        <v>521.812168</v>
      </c>
    </row>
    <row r="57" spans="2:12" ht="12.75">
      <c r="B57" t="s">
        <v>27</v>
      </c>
      <c r="C57">
        <f>SUM(C6:C9)</f>
        <v>4210</v>
      </c>
      <c r="D57">
        <f>SUM(D6:D9)/1000000</f>
        <v>525.67153</v>
      </c>
      <c r="E57">
        <f>SUM(E6:E9)</f>
        <v>177</v>
      </c>
      <c r="F57">
        <f>SUM(F6:F9)/1000000</f>
        <v>35.112806</v>
      </c>
      <c r="G57">
        <f>SUM(G6:G9)</f>
        <v>928</v>
      </c>
      <c r="H57">
        <f>SUM(H6:H9)/1000000</f>
        <v>324.843016</v>
      </c>
      <c r="I57">
        <f>SUM(I6:I9)</f>
        <v>69</v>
      </c>
      <c r="J57">
        <f>SUM(J6:J9)/1000000</f>
        <v>19.184304</v>
      </c>
      <c r="K57" s="28">
        <f aca="true" t="shared" si="0" ref="K57:K67">D57+F57</f>
        <v>560.7843359999999</v>
      </c>
      <c r="L57" s="28">
        <f aca="true" t="shared" si="1" ref="L57:L67">H57+J57</f>
        <v>344.02732</v>
      </c>
    </row>
    <row r="58" spans="2:12" ht="12.75">
      <c r="B58" t="s">
        <v>28</v>
      </c>
      <c r="C58">
        <f>SUM(C10:C14)</f>
        <v>1334</v>
      </c>
      <c r="D58">
        <f>SUM(D10:D14)/1000000</f>
        <v>167.445013</v>
      </c>
      <c r="E58">
        <f>SUM(E10:E14)</f>
        <v>117</v>
      </c>
      <c r="F58">
        <f>SUM(F10:F14)/1000000</f>
        <v>37.084371</v>
      </c>
      <c r="G58">
        <f>SUM(G10:G14)</f>
        <v>820</v>
      </c>
      <c r="H58">
        <f>SUM(H10:H14)/1000000</f>
        <v>397.288228</v>
      </c>
      <c r="I58">
        <f>SUM(I10:I14)</f>
        <v>13</v>
      </c>
      <c r="J58">
        <f>SUM(J10:J14)/1000000</f>
        <v>6.03434</v>
      </c>
      <c r="K58" s="28">
        <f t="shared" si="0"/>
        <v>204.529384</v>
      </c>
      <c r="L58" s="28">
        <f t="shared" si="1"/>
        <v>403.322568</v>
      </c>
    </row>
    <row r="59" spans="2:12" ht="12.75">
      <c r="B59" t="s">
        <v>29</v>
      </c>
      <c r="C59">
        <f>SUM(C15:C17)</f>
        <v>1617</v>
      </c>
      <c r="D59">
        <f>SUM(D15:D17)/1000000</f>
        <v>109.616215</v>
      </c>
      <c r="E59">
        <f>SUM(E15:E17)</f>
        <v>76</v>
      </c>
      <c r="F59">
        <f>SUM(F15:F17)/1000000</f>
        <v>14.846307</v>
      </c>
      <c r="G59">
        <f>SUM(G15:G17)</f>
        <v>269</v>
      </c>
      <c r="H59">
        <f>SUM(H15:H17)/1000000</f>
        <v>252.35308</v>
      </c>
      <c r="I59">
        <f>SUM(I15:I17)</f>
        <v>70</v>
      </c>
      <c r="J59">
        <f>SUM(J15:J17)/1000000</f>
        <v>22.713208</v>
      </c>
      <c r="K59" s="28">
        <f t="shared" si="0"/>
        <v>124.46252199999999</v>
      </c>
      <c r="L59" s="28">
        <f t="shared" si="1"/>
        <v>275.066288</v>
      </c>
    </row>
    <row r="60" spans="2:12" ht="12.75">
      <c r="B60" t="s">
        <v>30</v>
      </c>
      <c r="C60">
        <f>SUM(C18:C22)</f>
        <v>3531</v>
      </c>
      <c r="D60">
        <f>SUM(D18:D22)/1000000</f>
        <v>332.313493</v>
      </c>
      <c r="E60">
        <f>SUM(E18:E22)</f>
        <v>203</v>
      </c>
      <c r="F60">
        <f>SUM(F18:F22)/1000000</f>
        <v>28.888789</v>
      </c>
      <c r="G60">
        <f>SUM(G18:G22)</f>
        <v>544</v>
      </c>
      <c r="H60">
        <f>SUM(H18:H22)/1000000</f>
        <v>237.066944</v>
      </c>
      <c r="I60">
        <f>SUM(I18:I22)</f>
        <v>107</v>
      </c>
      <c r="J60">
        <f>SUM(J18:J22)/1000000</f>
        <v>15.33194</v>
      </c>
      <c r="K60" s="28">
        <f t="shared" si="0"/>
        <v>361.20228199999997</v>
      </c>
      <c r="L60" s="28">
        <f t="shared" si="1"/>
        <v>252.398884</v>
      </c>
    </row>
    <row r="61" spans="2:12" ht="12.75">
      <c r="B61" t="s">
        <v>31</v>
      </c>
      <c r="C61">
        <f>SUM(C23:C26)</f>
        <v>3644</v>
      </c>
      <c r="D61">
        <f>SUM(D23:D26)/1000000</f>
        <v>188.231256</v>
      </c>
      <c r="E61">
        <f>SUM(E23:E26)</f>
        <v>178</v>
      </c>
      <c r="F61">
        <f>SUM(F23:F26)/1000000</f>
        <v>35.072933</v>
      </c>
      <c r="G61">
        <f>SUM(G23:G26)</f>
        <v>464</v>
      </c>
      <c r="H61">
        <f>SUM(H23:H26)/1000000</f>
        <v>250.5667</v>
      </c>
      <c r="I61">
        <f>SUM(I23:I26)</f>
        <v>42</v>
      </c>
      <c r="J61">
        <f>SUM(J23:J26)/1000000</f>
        <v>10.867412</v>
      </c>
      <c r="K61" s="28">
        <f t="shared" si="0"/>
        <v>223.304189</v>
      </c>
      <c r="L61" s="28">
        <f t="shared" si="1"/>
        <v>261.43411199999997</v>
      </c>
    </row>
    <row r="62" spans="2:12" ht="12.75">
      <c r="B62" t="s">
        <v>32</v>
      </c>
      <c r="C62">
        <f>SUM(C27:C30)</f>
        <v>3121</v>
      </c>
      <c r="D62">
        <f>SUM(D27:D30)/1000000</f>
        <v>641.679158</v>
      </c>
      <c r="E62">
        <f>SUM(E27:E30)</f>
        <v>135</v>
      </c>
      <c r="F62">
        <f>SUM(F27:F30)/1000000</f>
        <v>41.925886</v>
      </c>
      <c r="G62">
        <f>SUM(G27:G30)</f>
        <v>604</v>
      </c>
      <c r="H62">
        <f>SUM(H27:H30)/1000000</f>
        <v>275.313868</v>
      </c>
      <c r="I62">
        <f>SUM(I27:I30)</f>
        <v>270</v>
      </c>
      <c r="J62">
        <f>SUM(J27:J30)/1000000</f>
        <v>59.807856</v>
      </c>
      <c r="K62" s="28">
        <f t="shared" si="0"/>
        <v>683.605044</v>
      </c>
      <c r="L62" s="28">
        <f t="shared" si="1"/>
        <v>335.12172400000003</v>
      </c>
    </row>
    <row r="63" spans="2:12" ht="12.75">
      <c r="B63" t="s">
        <v>33</v>
      </c>
      <c r="C63">
        <f>SUM(C31:C34)</f>
        <v>2716</v>
      </c>
      <c r="D63">
        <f>SUM(D31:D34)/1000000</f>
        <v>283.800832</v>
      </c>
      <c r="E63">
        <f>SUM(E31:E34)</f>
        <v>160</v>
      </c>
      <c r="F63">
        <f>SUM(F31:F34)/1000000</f>
        <v>16.174522</v>
      </c>
      <c r="G63">
        <f>SUM(G31:G34)</f>
        <v>407</v>
      </c>
      <c r="H63">
        <f>SUM(H31:H34)/1000000</f>
        <v>408.96782</v>
      </c>
      <c r="I63">
        <f>SUM(I31:I34)</f>
        <v>119</v>
      </c>
      <c r="J63">
        <f>SUM(J31:J34)/1000000</f>
        <v>60.694768</v>
      </c>
      <c r="K63" s="28">
        <f t="shared" si="0"/>
        <v>299.97535400000004</v>
      </c>
      <c r="L63" s="28">
        <f t="shared" si="1"/>
        <v>469.662588</v>
      </c>
    </row>
    <row r="64" spans="2:12" ht="12.75">
      <c r="B64" t="s">
        <v>34</v>
      </c>
      <c r="C64">
        <f>SUM(C35:C39)</f>
        <v>3517</v>
      </c>
      <c r="D64">
        <f>SUM(D35:D39)/1000000</f>
        <v>287.211105</v>
      </c>
      <c r="E64">
        <f>SUM(E35:E39)</f>
        <v>349</v>
      </c>
      <c r="F64">
        <f>SUM(F35:F39)/1000000</f>
        <v>44.403441</v>
      </c>
      <c r="G64">
        <f>SUM(G35:G39)</f>
        <v>541</v>
      </c>
      <c r="H64">
        <f>SUM(H35:H39)/1000000</f>
        <v>418.310272</v>
      </c>
      <c r="I64">
        <f>SUM(I35:I39)</f>
        <v>122</v>
      </c>
      <c r="J64">
        <f>SUM(J35:J39)/1000000</f>
        <v>17.653492</v>
      </c>
      <c r="K64" s="28">
        <f t="shared" si="0"/>
        <v>331.61454599999996</v>
      </c>
      <c r="L64" s="28">
        <f t="shared" si="1"/>
        <v>435.96376399999997</v>
      </c>
    </row>
    <row r="65" spans="2:12" ht="12.75">
      <c r="B65" t="s">
        <v>35</v>
      </c>
      <c r="C65">
        <f>SUM(C40:C43)</f>
        <v>1281</v>
      </c>
      <c r="D65">
        <f>SUM(D40:D43)/1000000</f>
        <v>140.632832</v>
      </c>
      <c r="E65">
        <f>SUM(E40:E43)</f>
        <v>168</v>
      </c>
      <c r="F65">
        <f>SUM(F40:F43)/1000000</f>
        <v>21.849422</v>
      </c>
      <c r="G65">
        <f>SUM(G40:G43)</f>
        <v>561</v>
      </c>
      <c r="H65">
        <f>SUM(H40:H43)/1000000</f>
        <v>465.934216</v>
      </c>
      <c r="I65">
        <f>SUM(I40:I43)</f>
        <v>32</v>
      </c>
      <c r="J65">
        <f>SUM(J40:J43)/1000000</f>
        <v>17.348352</v>
      </c>
      <c r="K65" s="28">
        <f t="shared" si="0"/>
        <v>162.482254</v>
      </c>
      <c r="L65" s="28">
        <f t="shared" si="1"/>
        <v>483.28256799999997</v>
      </c>
    </row>
    <row r="66" spans="2:12" ht="12.75">
      <c r="B66" t="s">
        <v>36</v>
      </c>
      <c r="C66">
        <f>SUM(C44:C47)</f>
        <v>11921</v>
      </c>
      <c r="D66">
        <f>SUM(D44:D47)/1000000</f>
        <v>1449.877774</v>
      </c>
      <c r="E66">
        <f>SUM(E44:E47)</f>
        <v>236</v>
      </c>
      <c r="F66">
        <f>SUM(F44:F47)/1000000</f>
        <v>34.318456</v>
      </c>
      <c r="G66">
        <f>SUM(G44:G47)</f>
        <v>459</v>
      </c>
      <c r="H66">
        <f>SUM(H44:H47)/1000000</f>
        <v>177.042384</v>
      </c>
      <c r="I66">
        <f>SUM(I44:I47)</f>
        <v>111</v>
      </c>
      <c r="J66">
        <f>SUM(J44:J47)/1000000</f>
        <v>31.033736</v>
      </c>
      <c r="K66" s="28">
        <f t="shared" si="0"/>
        <v>1484.19623</v>
      </c>
      <c r="L66" s="28">
        <f t="shared" si="1"/>
        <v>208.07612</v>
      </c>
    </row>
    <row r="67" spans="2:12" ht="13.5" thickBot="1">
      <c r="B67" t="s">
        <v>37</v>
      </c>
      <c r="C67" s="32">
        <f>SUM(C48:C52)</f>
        <v>3499</v>
      </c>
      <c r="D67" s="32">
        <f>SUM(D48:D52)/1000000</f>
        <v>581.307087</v>
      </c>
      <c r="E67" s="32">
        <f>SUM(E48:E52)</f>
        <v>257</v>
      </c>
      <c r="F67" s="32">
        <f>SUM(F48:F52)/1000000</f>
        <v>37.925396</v>
      </c>
      <c r="G67" s="32">
        <f>SUM(G48:G52)</f>
        <v>633</v>
      </c>
      <c r="H67" s="32">
        <f>SUM(H48:H52)/1000000</f>
        <v>305.564904</v>
      </c>
      <c r="I67" s="32">
        <f>SUM(I48:I52)</f>
        <v>48</v>
      </c>
      <c r="J67" s="32">
        <f>SUM(J48:J52)/1000000</f>
        <v>18.613112</v>
      </c>
      <c r="K67" s="33">
        <f t="shared" si="0"/>
        <v>619.232483</v>
      </c>
      <c r="L67" s="33">
        <f t="shared" si="1"/>
        <v>324.178016</v>
      </c>
    </row>
    <row r="68" spans="3:12" ht="13.5" thickTop="1">
      <c r="C68">
        <f>SUM(C56:C67)</f>
        <v>42972</v>
      </c>
      <c r="D68">
        <f aca="true" t="shared" si="2" ref="D68:L68">SUM(D56:D67)</f>
        <v>4993.946918000001</v>
      </c>
      <c r="E68">
        <f t="shared" si="2"/>
        <v>2223</v>
      </c>
      <c r="F68">
        <f t="shared" si="2"/>
        <v>385.71152699999993</v>
      </c>
      <c r="G68">
        <f t="shared" si="2"/>
        <v>7323</v>
      </c>
      <c r="H68">
        <f t="shared" si="2"/>
        <v>4008.230628</v>
      </c>
      <c r="I68">
        <f t="shared" si="2"/>
        <v>1182</v>
      </c>
      <c r="J68">
        <f t="shared" si="2"/>
        <v>306.115492</v>
      </c>
      <c r="K68" s="28">
        <f t="shared" si="2"/>
        <v>5379.658444999999</v>
      </c>
      <c r="L68" s="28">
        <f t="shared" si="2"/>
        <v>4314.346120000001</v>
      </c>
    </row>
  </sheetData>
  <sheetProtection/>
  <mergeCells count="1">
    <mergeCell ref="L2:N2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D18" sqref="D18"/>
    </sheetView>
  </sheetViews>
  <sheetFormatPr defaultColWidth="11.00390625" defaultRowHeight="12.75"/>
  <cols>
    <col min="1" max="1" width="11.00390625" style="0" customWidth="1"/>
    <col min="2" max="2" width="13.625" style="0" customWidth="1"/>
    <col min="3" max="3" width="9.125" style="0" customWidth="1"/>
    <col min="4" max="4" width="14.25390625" style="0" customWidth="1"/>
  </cols>
  <sheetData>
    <row r="1" spans="3:4" ht="13.5" thickBot="1">
      <c r="C1" s="4"/>
      <c r="D1" s="4"/>
    </row>
    <row r="2" spans="2:4" ht="15.75" thickBot="1">
      <c r="B2" s="5"/>
      <c r="C2" s="6" t="s">
        <v>18</v>
      </c>
      <c r="D2" s="7" t="s">
        <v>19</v>
      </c>
    </row>
    <row r="3" spans="2:4" ht="15">
      <c r="B3" s="8" t="s">
        <v>16</v>
      </c>
      <c r="C3" s="9"/>
      <c r="D3" s="10"/>
    </row>
    <row r="4" spans="2:4" ht="15">
      <c r="B4" s="11" t="s">
        <v>20</v>
      </c>
      <c r="C4" s="9">
        <v>648</v>
      </c>
      <c r="D4" s="10">
        <v>103.5</v>
      </c>
    </row>
    <row r="5" spans="2:4" ht="15.75" thickBot="1">
      <c r="B5" s="11" t="s">
        <v>21</v>
      </c>
      <c r="C5" s="12">
        <v>8913</v>
      </c>
      <c r="D5" s="13">
        <v>1228.8</v>
      </c>
    </row>
    <row r="6" spans="2:4" ht="15.75" thickTop="1">
      <c r="B6" s="11" t="s">
        <v>22</v>
      </c>
      <c r="C6" s="14">
        <f>C4+C5</f>
        <v>9561</v>
      </c>
      <c r="D6" s="15">
        <f>D4+D5</f>
        <v>1332.3</v>
      </c>
    </row>
    <row r="7" spans="2:4" ht="15">
      <c r="B7" s="8" t="s">
        <v>17</v>
      </c>
      <c r="C7" s="9"/>
      <c r="D7" s="10"/>
    </row>
    <row r="8" spans="2:4" ht="15">
      <c r="B8" s="11" t="s">
        <v>23</v>
      </c>
      <c r="C8" s="9">
        <v>444</v>
      </c>
      <c r="D8" s="10">
        <v>132.6</v>
      </c>
    </row>
    <row r="9" spans="2:4" ht="15.75" thickBot="1">
      <c r="B9" s="11" t="s">
        <v>21</v>
      </c>
      <c r="C9" s="12">
        <v>1586</v>
      </c>
      <c r="D9" s="13">
        <v>1157.12</v>
      </c>
    </row>
    <row r="10" spans="2:4" ht="15.75" thickTop="1">
      <c r="B10" s="11" t="s">
        <v>22</v>
      </c>
      <c r="C10" s="14">
        <f>C8+C9</f>
        <v>2030</v>
      </c>
      <c r="D10" s="15">
        <f>D8+D9</f>
        <v>1289.7199999999998</v>
      </c>
    </row>
    <row r="11" spans="2:4" ht="15">
      <c r="B11" s="8" t="s">
        <v>24</v>
      </c>
      <c r="C11" s="14"/>
      <c r="D11" s="15"/>
    </row>
    <row r="12" spans="2:4" ht="15.75" thickBot="1">
      <c r="B12" s="11" t="s">
        <v>22</v>
      </c>
      <c r="C12" s="16">
        <v>129</v>
      </c>
      <c r="D12" s="17">
        <v>765.6</v>
      </c>
    </row>
    <row r="13" spans="2:4" ht="16.5" thickBot="1" thickTop="1">
      <c r="B13" s="18" t="s">
        <v>25</v>
      </c>
      <c r="C13" s="19">
        <f>C7+C11+C12</f>
        <v>129</v>
      </c>
      <c r="D13" s="20">
        <f>D7+D11+D12</f>
        <v>765.6</v>
      </c>
    </row>
    <row r="14" spans="3:4" ht="12.75">
      <c r="C14" s="4"/>
      <c r="D14" s="4"/>
    </row>
  </sheetData>
  <sheetProtection/>
  <printOptions horizontalCentered="1" verticalCentered="1"/>
  <pageMargins left="0.5" right="0.5" top="0.5" bottom="0.5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zoomScalePageLayoutView="0" workbookViewId="0" topLeftCell="A1">
      <selection activeCell="C18" sqref="C18"/>
    </sheetView>
  </sheetViews>
  <sheetFormatPr defaultColWidth="11.00390625" defaultRowHeight="12.75"/>
  <cols>
    <col min="1" max="1" width="11.00390625" style="0" customWidth="1"/>
    <col min="2" max="2" width="13.625" style="0" customWidth="1"/>
    <col min="3" max="3" width="9.125" style="0" customWidth="1"/>
    <col min="4" max="4" width="14.25390625" style="0" customWidth="1"/>
  </cols>
  <sheetData>
    <row r="1" spans="3:4" ht="13.5" thickBot="1">
      <c r="C1" s="4"/>
      <c r="D1" s="4"/>
    </row>
    <row r="2" spans="2:4" ht="15.75" thickBot="1">
      <c r="B2" s="5"/>
      <c r="C2" s="6" t="s">
        <v>18</v>
      </c>
      <c r="D2" s="7" t="s">
        <v>19</v>
      </c>
    </row>
    <row r="3" spans="2:4" ht="15">
      <c r="B3" s="8" t="s">
        <v>16</v>
      </c>
      <c r="C3" s="9"/>
      <c r="D3" s="10"/>
    </row>
    <row r="4" spans="2:4" ht="15">
      <c r="B4" s="11" t="s">
        <v>20</v>
      </c>
      <c r="C4" s="9">
        <v>648</v>
      </c>
      <c r="D4" s="10">
        <v>103.5</v>
      </c>
    </row>
    <row r="5" spans="2:4" ht="15.75" thickBot="1">
      <c r="B5" s="11" t="s">
        <v>21</v>
      </c>
      <c r="C5" s="12">
        <v>8913</v>
      </c>
      <c r="D5" s="13">
        <v>1228.8</v>
      </c>
    </row>
    <row r="6" spans="2:4" ht="15.75" thickTop="1">
      <c r="B6" s="11" t="s">
        <v>22</v>
      </c>
      <c r="C6" s="14">
        <f>C4+C5</f>
        <v>9561</v>
      </c>
      <c r="D6" s="15">
        <f>D4+D5</f>
        <v>1332.3</v>
      </c>
    </row>
    <row r="7" spans="2:4" ht="15">
      <c r="B7" s="8" t="s">
        <v>17</v>
      </c>
      <c r="C7" s="9"/>
      <c r="D7" s="10"/>
    </row>
    <row r="8" spans="2:4" ht="15">
      <c r="B8" s="11" t="s">
        <v>23</v>
      </c>
      <c r="C8" s="9">
        <v>444</v>
      </c>
      <c r="D8" s="10">
        <v>132.6</v>
      </c>
    </row>
    <row r="9" spans="2:4" ht="15.75" thickBot="1">
      <c r="B9" s="11" t="s">
        <v>21</v>
      </c>
      <c r="C9" s="12">
        <v>1586</v>
      </c>
      <c r="D9" s="13">
        <v>1157.12</v>
      </c>
    </row>
    <row r="10" spans="2:4" ht="15.75" thickTop="1">
      <c r="B10" s="11" t="s">
        <v>22</v>
      </c>
      <c r="C10" s="14">
        <f>C8+C9</f>
        <v>2030</v>
      </c>
      <c r="D10" s="15">
        <f>D8+D9</f>
        <v>1289.7199999999998</v>
      </c>
    </row>
    <row r="11" spans="2:4" ht="15">
      <c r="B11" s="8" t="s">
        <v>24</v>
      </c>
      <c r="C11" s="14"/>
      <c r="D11" s="15"/>
    </row>
    <row r="12" spans="2:4" ht="15.75" thickBot="1">
      <c r="B12" s="11" t="s">
        <v>22</v>
      </c>
      <c r="C12" s="16">
        <v>129</v>
      </c>
      <c r="D12" s="17">
        <v>765.6</v>
      </c>
    </row>
    <row r="13" spans="2:4" ht="16.5" thickBot="1" thickTop="1">
      <c r="B13" s="18" t="s">
        <v>25</v>
      </c>
      <c r="C13" s="19">
        <f>C7+C11+C12</f>
        <v>129</v>
      </c>
      <c r="D13" s="20">
        <f>D7+D11+D12</f>
        <v>765.6</v>
      </c>
    </row>
    <row r="14" spans="3:4" ht="12.75">
      <c r="C14" s="4"/>
      <c r="D14" s="4"/>
    </row>
  </sheetData>
  <sheetProtection/>
  <printOptions horizontalCentered="1" verticalCentered="1"/>
  <pageMargins left="0.5" right="0.5" top="0.5" bottom="0.5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Radio Astronomy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DuPlain</dc:creator>
  <cp:keywords/>
  <dc:description/>
  <cp:lastModifiedBy>JIT51</cp:lastModifiedBy>
  <dcterms:created xsi:type="dcterms:W3CDTF">2009-10-28T15:38:33Z</dcterms:created>
  <dcterms:modified xsi:type="dcterms:W3CDTF">2009-10-29T02:14:04Z</dcterms:modified>
  <cp:category/>
  <cp:version/>
  <cp:contentType/>
  <cp:contentStatus/>
</cp:coreProperties>
</file>